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'งบทดลอง'!$A$1:$D$60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<sst xmlns="http://schemas.openxmlformats.org/spreadsheetml/2006/main" count="197" uniqueCount="173">
  <si>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</si>
  <si>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</si>
  <si>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</si>
  <si>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</si>
  <si>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</si>
  <si>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</si>
  <si>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</si>
  <si>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</si>
  <si>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</si>
  <si>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</si>
  <si>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</si>
  <si>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</si>
  <si>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</si>
  <si>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</si>
  <si>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</si>
  <si>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</si>
  <si>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</si>
  <si>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</si>
  <si>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</si>
  <si>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</si>
  <si>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</si>
  <si>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</si>
  <si>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</si>
  <si>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</si>
  <si>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</si>
  <si>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</si>
  <si>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</si>
  <si>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</si>
  <si>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</si>
  <si>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</si>
  <si>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</si>
  <si>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</si>
  <si>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</si>
  <si>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</si>
  <si>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</si>
  <si>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</si>
  <si>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</si>
  <si>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</si>
  <si>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</si>
  <si>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</si>
  <si>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</si>
  <si>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</si>
  <si>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</si>
  <si>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</si>
  <si>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</si>
  <si>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</si>
  <si>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</si>
  <si>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</si>
  <si>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</si>
  <si>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</si>
  <si>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</si>
  <si>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</si>
  <si>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</si>
  <si>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</si>
  <si>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</si>
  <si>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</si>
  <si>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</si>
  <si>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</si>
  <si>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</si>
  <si>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</si>
  <si>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</si>
  <si>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</si>
  <si>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</si>
  <si>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</si>
  <si>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</si>
  <si>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</si>
  <si>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</si>
  <si>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</si>
  <si>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</si>
  <si>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t>รายจ่ายค้างจ่าย  (หมายเหตุ  2)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</si>
  <si>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</si>
  <si>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</si>
  <si>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</si>
  <si>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</si>
  <si>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</si>
  <si>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</si>
  <si>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</si>
  <si>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</si>
  <si>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</si>
  <si>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</si>
  <si>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</si>
  <si>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</si>
  <si>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</si>
  <si>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</si>
  <si>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</si>
  <si>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</si>
  <si>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</si>
  <si>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</si>
  <si>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</si>
  <si>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</si>
  <si>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</si>
  <si>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</si>
  <si>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</si>
  <si>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421011</t>
  </si>
  <si>
    <t>421012</t>
  </si>
  <si>
    <t>421013</t>
  </si>
  <si>
    <t>421015</t>
  </si>
  <si>
    <t>421017</t>
  </si>
  <si>
    <t>412202</t>
  </si>
  <si>
    <t>441000</t>
  </si>
  <si>
    <t>532000</t>
  </si>
  <si>
    <t>533000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</si>
  <si>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</si>
  <si>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</si>
  <si>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</si>
  <si>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</si>
  <si>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</si>
  <si>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</si>
  <si>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</si>
  <si>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</si>
  <si>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</si>
  <si>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</si>
  <si>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</si>
  <si>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</si>
  <si>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</si>
  <si>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</si>
  <si>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</si>
  <si>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</si>
  <si>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</si>
  <si>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</si>
  <si>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</si>
  <si>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>เจ้าหนี้เงินสะสม</t>
  </si>
  <si>
    <t>113200</t>
  </si>
  <si>
    <t>(1) เงินอุดหนุนทั่วไป (ตามอำนาจหน้าที่และภารกิจถ่ายโอนเลือกทำ)</t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</si>
  <si>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</si>
  <si>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</si>
  <si>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</si>
  <si>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</si>
  <si>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</si>
  <si>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</si>
  <si>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</si>
  <si>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</si>
  <si>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</si>
  <si>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</si>
  <si>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</si>
  <si>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</si>
  <si>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</si>
  <si>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</si>
  <si>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</si>
  <si>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</si>
  <si>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</si>
  <si>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</si>
  <si>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</si>
  <si>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(3)   ค่าธรรมเนียมจดทะเบียนพาณิชย์</t>
  </si>
  <si>
    <t>(7)  ค่าภาคหลวงและค่าธรรมเนียมตามกฎหมายว่าด้วยป่าไม้</t>
  </si>
  <si>
    <t>(8)  ค่าภาคหลวงแร่</t>
  </si>
  <si>
    <t>(9)  ค่าภาคหลวงปิโตรเลียม</t>
  </si>
  <si>
    <t>(10)  ค่าธรรมเนียมจดทะเบียนสิทธิและนิติกรรมตามประมวลกฏหมายที่ดิน</t>
  </si>
  <si>
    <t>(11)  ค่าธรรมเนียมและใช้น้ำบาดาล</t>
  </si>
  <si>
    <t>421999</t>
  </si>
  <si>
    <t>ค่าวัสดุ (วัสดุก่อสร้าง) เงินอุดหนุนเฉพาะกิจ-กองทุนฟื้นฟูสรรถนะที่จำเป็นต่อสุขภาพฯ</t>
  </si>
  <si>
    <t>ค่าใช้สอย (เงินอุดหนุนระบุวัตถุประสงค์ ค่าจัดการเรียนการสอน)</t>
  </si>
  <si>
    <t>ค่าวัสดุ (เงินอุดหนุนระบุวัตถุประสงค์ ค่าจัดการเรียนการสอน)</t>
  </si>
  <si>
    <t>รายจ่ายอื่น</t>
  </si>
  <si>
    <t>รถบรรทุก(ดีเซล) ขนาด 1 ตัน 4 ล้อ ปริมาตรกระบอกสูบไม่ต่ำกว่า 2,400 ซีซี แบบดับเบิ้ลแค็บ</t>
  </si>
  <si>
    <t>กรณีไม่ก่อหนี้</t>
  </si>
  <si>
    <t>กรณีก่อหนี้</t>
  </si>
  <si>
    <t xml:space="preserve">เงินประโยชน์ตอบแทนอื่นเป็นกรณีพิเศษฯ ประจำปีงบประมาณ 2559  </t>
  </si>
  <si>
    <t xml:space="preserve">โครงการปรับปรุงซ่อมแซมอาคาร อบต.หลังเก่า (ห้องประชุมสภา) อบต.ปากช่อง บ้านหนองมะค่า หมู่ที่ 5 </t>
  </si>
  <si>
    <t xml:space="preserve">โครงการขยายบล็อคคอนเวอร์สพร้อมติดตั้งราวกันตก(บริเวณคุ้มซับน้อย)บ้านไทยเจริญ หมู่ที่ 20 </t>
  </si>
  <si>
    <t>(4)   ค่าปรับผู้กระทำผิดกฎหมายจราจรทางบก</t>
  </si>
  <si>
    <t>(5)   ค่าปรับผิดสัญญา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</si>
  <si>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</si>
  <si>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</si>
  <si>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</si>
  <si>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ใบอนุญาตเกี่ยวกับการควบคุมอาคาร</t>
  </si>
  <si>
    <t>(1)  เงินอุดหนุนทั่วไป ระบุวัตถุประสงค์</t>
  </si>
  <si>
    <t>(12)  ภาษีจัดสรรอื่นๆ</t>
  </si>
  <si>
    <t>เงินรับฝาก  (หมายเหตุ 3)</t>
  </si>
  <si>
    <r>
      <t>เงินรับฝาก</t>
    </r>
    <r>
      <rPr>
        <b/>
        <sz val="16"/>
        <rFont val="TH SarabunPSK"/>
        <family val="2"/>
      </rPr>
      <t xml:space="preserve">  (หมายเหตุ 3)</t>
    </r>
  </si>
  <si>
    <t xml:space="preserve"> ณ วันที่  31 ธันวาคม  2559</t>
  </si>
  <si>
    <t>ณ.  วันที่  31 ธันวาคม  2559</t>
  </si>
  <si>
    <t xml:space="preserve"> ณ  วันที่  31 ธันวาคม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</si>
</sst>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9" fillId="0" borderId="12" xfId="33" applyFont="1" applyBorder="1" applyAlignment="1">
      <alignment horizontal="center"/>
    </xf>
    <xf numFmtId="43" fontId="49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0" fillId="0" borderId="12" xfId="33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0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Alignment="1">
      <alignment/>
    </xf>
    <xf numFmtId="43" fontId="51" fillId="0" borderId="0" xfId="33" applyFont="1" applyBorder="1" applyAlignment="1">
      <alignment horizontal="right" vertical="top" wrapText="1"/>
    </xf>
    <xf numFmtId="43" fontId="3" fillId="0" borderId="24" xfId="33" applyFont="1" applyBorder="1" applyAlignment="1">
      <alignment/>
    </xf>
    <xf numFmtId="43" fontId="51" fillId="0" borderId="0" xfId="33" applyFont="1" applyBorder="1" applyAlignment="1">
      <alignment vertical="top" wrapText="1"/>
    </xf>
    <xf numFmtId="43" fontId="2" fillId="0" borderId="21" xfId="33" applyFont="1" applyBorder="1" applyAlignment="1">
      <alignment/>
    </xf>
    <xf numFmtId="43" fontId="3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21.75"/>
  <cols>
    <col min="1" max="1" width="70.2812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80" t="s">
        <v>13</v>
      </c>
      <c r="B1" s="80"/>
      <c r="C1" s="80"/>
      <c r="D1" s="80"/>
      <c r="E1" s="3"/>
      <c r="F1" s="3"/>
      <c r="G1" s="3"/>
    </row>
    <row r="2" spans="1:12" ht="21">
      <c r="A2" s="80" t="s">
        <v>11</v>
      </c>
      <c r="B2" s="80"/>
      <c r="C2" s="80"/>
      <c r="D2" s="80"/>
      <c r="E2" s="3"/>
      <c r="F2" s="3"/>
      <c r="G2" s="3"/>
      <c r="H2" s="43"/>
      <c r="I2" s="79"/>
      <c r="J2" s="79"/>
      <c r="K2" s="79"/>
      <c r="L2" s="79"/>
    </row>
    <row r="3" spans="1:12" ht="21">
      <c r="A3" s="81" t="s">
        <v>171</v>
      </c>
      <c r="B3" s="81"/>
      <c r="C3" s="81"/>
      <c r="D3" s="81"/>
      <c r="E3" s="9"/>
      <c r="F3" s="9"/>
      <c r="G3" s="9"/>
      <c r="H3" s="43"/>
      <c r="I3" s="79"/>
      <c r="J3" s="79"/>
      <c r="K3" s="79"/>
      <c r="L3" s="79"/>
    </row>
    <row r="4" spans="1:12" ht="21">
      <c r="A4" s="17" t="s">
        <v>0</v>
      </c>
      <c r="B4" s="44" t="s">
        <v>20</v>
      </c>
      <c r="C4" s="17" t="s">
        <v>1</v>
      </c>
      <c r="D4" s="17" t="s">
        <v>2</v>
      </c>
      <c r="E4" s="9"/>
      <c r="F4" s="9"/>
      <c r="G4" s="9"/>
      <c r="H4" s="43"/>
      <c r="I4" s="68"/>
      <c r="J4" s="68"/>
      <c r="K4" s="68"/>
      <c r="L4" s="68"/>
    </row>
    <row r="5" spans="1:12" ht="21">
      <c r="A5" s="40" t="s">
        <v>24</v>
      </c>
      <c r="B5" s="63">
        <v>111100</v>
      </c>
      <c r="C5" s="48">
        <v>0</v>
      </c>
      <c r="D5" s="19"/>
      <c r="E5" s="23"/>
      <c r="F5" s="23"/>
      <c r="G5" s="23"/>
      <c r="H5" s="43"/>
      <c r="I5" s="68"/>
      <c r="J5" s="68"/>
      <c r="K5" s="68"/>
      <c r="L5" s="68"/>
    </row>
    <row r="6" spans="1:7" ht="21">
      <c r="A6" s="13" t="s">
        <v>104</v>
      </c>
      <c r="B6" s="14" t="s">
        <v>111</v>
      </c>
      <c r="C6" s="49">
        <v>38159625.13</v>
      </c>
      <c r="D6" s="19"/>
      <c r="E6" s="23"/>
      <c r="F6" s="23"/>
      <c r="G6" s="23"/>
    </row>
    <row r="7" spans="1:7" ht="21">
      <c r="A7" s="13" t="s">
        <v>105</v>
      </c>
      <c r="B7" s="14" t="s">
        <v>111</v>
      </c>
      <c r="C7" s="49">
        <v>3420401.79</v>
      </c>
      <c r="D7" s="19"/>
      <c r="E7" s="23"/>
      <c r="F7" s="23"/>
      <c r="G7" s="23"/>
    </row>
    <row r="8" spans="1:7" ht="21">
      <c r="A8" s="13" t="s">
        <v>106</v>
      </c>
      <c r="B8" s="14" t="s">
        <v>111</v>
      </c>
      <c r="C8" s="49">
        <v>2209385.31</v>
      </c>
      <c r="D8" s="19"/>
      <c r="E8" s="23"/>
      <c r="F8" s="23"/>
      <c r="G8" s="23"/>
    </row>
    <row r="9" spans="1:7" ht="21">
      <c r="A9" s="13" t="s">
        <v>107</v>
      </c>
      <c r="B9" s="14" t="s">
        <v>111</v>
      </c>
      <c r="C9" s="49">
        <v>235805.27</v>
      </c>
      <c r="D9" s="19"/>
      <c r="E9" s="23"/>
      <c r="F9" s="23"/>
      <c r="G9" s="23"/>
    </row>
    <row r="10" spans="1:7" ht="21">
      <c r="A10" s="13" t="s">
        <v>108</v>
      </c>
      <c r="B10" s="14" t="s">
        <v>111</v>
      </c>
      <c r="C10" s="49">
        <v>5119719.55</v>
      </c>
      <c r="D10" s="19"/>
      <c r="E10" s="23"/>
      <c r="F10" s="23"/>
      <c r="G10" s="23"/>
    </row>
    <row r="11" spans="1:7" ht="21">
      <c r="A11" s="13" t="s">
        <v>109</v>
      </c>
      <c r="B11" s="14" t="s">
        <v>112</v>
      </c>
      <c r="C11" s="49">
        <v>15794936.03</v>
      </c>
      <c r="D11" s="19"/>
      <c r="E11" s="23"/>
      <c r="F11" s="23"/>
      <c r="G11" s="23"/>
    </row>
    <row r="12" spans="1:7" ht="21">
      <c r="A12" s="13" t="s">
        <v>110</v>
      </c>
      <c r="B12" s="14" t="s">
        <v>112</v>
      </c>
      <c r="C12" s="49">
        <v>1047.85</v>
      </c>
      <c r="D12" s="19"/>
      <c r="E12" s="23"/>
      <c r="F12" s="23"/>
      <c r="G12" s="23"/>
    </row>
    <row r="13" spans="1:7" ht="21">
      <c r="A13" s="13" t="s">
        <v>56</v>
      </c>
      <c r="B13" s="64">
        <v>113100</v>
      </c>
      <c r="C13" s="49">
        <v>40320</v>
      </c>
      <c r="D13" s="19"/>
      <c r="E13" s="23"/>
      <c r="F13" s="23"/>
      <c r="G13" s="23"/>
    </row>
    <row r="14" spans="1:7" ht="21">
      <c r="A14" s="13" t="s">
        <v>119</v>
      </c>
      <c r="B14" s="14" t="s">
        <v>122</v>
      </c>
      <c r="C14" s="49">
        <v>53970</v>
      </c>
      <c r="D14" s="19"/>
      <c r="E14" s="23"/>
      <c r="F14" s="69"/>
      <c r="G14" s="23"/>
    </row>
    <row r="15" spans="1:7" ht="21">
      <c r="A15" s="13" t="s">
        <v>58</v>
      </c>
      <c r="B15" s="64">
        <v>113301</v>
      </c>
      <c r="C15" s="49">
        <v>236281</v>
      </c>
      <c r="D15" s="19"/>
      <c r="E15" s="23"/>
      <c r="F15" s="23"/>
      <c r="G15" s="23"/>
    </row>
    <row r="16" spans="1:7" ht="21">
      <c r="A16" s="13" t="s">
        <v>60</v>
      </c>
      <c r="B16" s="64">
        <v>113302</v>
      </c>
      <c r="C16" s="49">
        <v>29566.34</v>
      </c>
      <c r="D16" s="19"/>
      <c r="E16" s="23"/>
      <c r="F16" s="23"/>
      <c r="G16" s="23"/>
    </row>
    <row r="17" spans="1:7" ht="21">
      <c r="A17" s="13" t="s">
        <v>59</v>
      </c>
      <c r="B17" s="64">
        <v>113303</v>
      </c>
      <c r="C17" s="49">
        <v>82871</v>
      </c>
      <c r="D17" s="19"/>
      <c r="E17" s="23"/>
      <c r="F17" s="23"/>
      <c r="G17" s="23"/>
    </row>
    <row r="18" spans="1:7" ht="21">
      <c r="A18" s="13" t="s">
        <v>23</v>
      </c>
      <c r="B18" s="64">
        <v>113700</v>
      </c>
      <c r="C18" s="23"/>
      <c r="D18" s="19"/>
      <c r="E18" s="23"/>
      <c r="F18" s="23"/>
      <c r="G18" s="23"/>
    </row>
    <row r="19" spans="1:7" ht="21">
      <c r="A19" s="13" t="s">
        <v>118</v>
      </c>
      <c r="B19" s="64">
        <v>190004</v>
      </c>
      <c r="C19" s="23">
        <v>53970</v>
      </c>
      <c r="D19" s="19"/>
      <c r="E19" s="23"/>
      <c r="F19" s="23"/>
      <c r="G19" s="23"/>
    </row>
    <row r="20" spans="1:7" ht="21">
      <c r="A20" s="13" t="s">
        <v>121</v>
      </c>
      <c r="B20" s="64">
        <v>290001</v>
      </c>
      <c r="C20" s="23"/>
      <c r="D20" s="19">
        <v>53970</v>
      </c>
      <c r="E20" s="23"/>
      <c r="F20" s="23"/>
      <c r="G20" s="23"/>
    </row>
    <row r="21" spans="1:7" ht="21">
      <c r="A21" s="13" t="s">
        <v>10</v>
      </c>
      <c r="B21" s="64">
        <v>310000</v>
      </c>
      <c r="C21" s="49"/>
      <c r="D21" s="19">
        <f>14526457.56-296000</f>
        <v>14230457.56</v>
      </c>
      <c r="E21" s="23"/>
      <c r="F21" s="23"/>
      <c r="G21" s="23"/>
    </row>
    <row r="22" spans="1:7" ht="21">
      <c r="A22" s="13" t="s">
        <v>21</v>
      </c>
      <c r="B22" s="64">
        <v>320000</v>
      </c>
      <c r="C22" s="2"/>
      <c r="D22" s="24">
        <v>40397186.11</v>
      </c>
      <c r="E22" s="25"/>
      <c r="F22" s="25"/>
      <c r="G22" s="25"/>
    </row>
    <row r="23" spans="1:7" ht="21">
      <c r="A23" s="13" t="s">
        <v>126</v>
      </c>
      <c r="B23" s="64">
        <v>511000</v>
      </c>
      <c r="C23" s="49"/>
      <c r="D23" s="19"/>
      <c r="E23" s="23"/>
      <c r="F23" s="23"/>
      <c r="G23" s="23"/>
    </row>
    <row r="24" spans="1:7" ht="21">
      <c r="A24" s="13" t="s">
        <v>125</v>
      </c>
      <c r="B24" s="64">
        <v>511000</v>
      </c>
      <c r="C24" s="49"/>
      <c r="D24" s="19"/>
      <c r="E24" s="23"/>
      <c r="F24" s="23"/>
      <c r="G24" s="23"/>
    </row>
    <row r="25" spans="1:7" ht="21">
      <c r="A25" s="70" t="s">
        <v>127</v>
      </c>
      <c r="B25" s="64">
        <v>522000</v>
      </c>
      <c r="C25" s="49"/>
      <c r="D25" s="19"/>
      <c r="E25" s="23"/>
      <c r="F25" s="23"/>
      <c r="G25" s="23"/>
    </row>
    <row r="26" spans="1:7" ht="21">
      <c r="A26" s="70" t="s">
        <v>151</v>
      </c>
      <c r="B26" s="14" t="s">
        <v>100</v>
      </c>
      <c r="C26" s="49"/>
      <c r="D26" s="19"/>
      <c r="E26" s="23"/>
      <c r="F26" s="23"/>
      <c r="G26" s="23"/>
    </row>
    <row r="27" spans="1:7" ht="21">
      <c r="A27" s="70" t="s">
        <v>152</v>
      </c>
      <c r="B27" s="14" t="s">
        <v>101</v>
      </c>
      <c r="C27" s="49"/>
      <c r="D27" s="19"/>
      <c r="E27" s="23"/>
      <c r="F27" s="23"/>
      <c r="G27" s="23"/>
    </row>
    <row r="28" spans="1:7" ht="21">
      <c r="A28" s="70" t="s">
        <v>150</v>
      </c>
      <c r="B28" s="64">
        <v>533000</v>
      </c>
      <c r="C28" s="49"/>
      <c r="D28" s="19"/>
      <c r="E28" s="23"/>
      <c r="F28" s="23"/>
      <c r="G28" s="23"/>
    </row>
    <row r="29" spans="1:7" ht="21">
      <c r="A29" s="70" t="s">
        <v>129</v>
      </c>
      <c r="B29" s="14" t="s">
        <v>99</v>
      </c>
      <c r="C29" s="49"/>
      <c r="D29" s="19"/>
      <c r="E29" s="23"/>
      <c r="F29" s="23"/>
      <c r="G29" s="23"/>
    </row>
    <row r="30" spans="1:7" ht="21">
      <c r="A30" s="70" t="s">
        <v>124</v>
      </c>
      <c r="B30" s="64">
        <v>441000</v>
      </c>
      <c r="C30" s="49"/>
      <c r="D30" s="19"/>
      <c r="E30" s="23"/>
      <c r="F30" s="23"/>
      <c r="G30" s="23"/>
    </row>
    <row r="31" spans="1:7" ht="21">
      <c r="A31" s="13" t="s">
        <v>128</v>
      </c>
      <c r="B31" s="14" t="s">
        <v>99</v>
      </c>
      <c r="C31" s="49"/>
      <c r="D31" s="19"/>
      <c r="E31" s="23"/>
      <c r="F31" s="23"/>
      <c r="G31" s="23"/>
    </row>
    <row r="32" spans="1:7" ht="21">
      <c r="A32" s="70" t="s">
        <v>130</v>
      </c>
      <c r="B32" s="14" t="s">
        <v>99</v>
      </c>
      <c r="C32" s="49"/>
      <c r="D32" s="19"/>
      <c r="E32" s="23"/>
      <c r="F32" s="23"/>
      <c r="G32" s="23"/>
    </row>
    <row r="33" spans="1:7" ht="21">
      <c r="A33" s="13" t="s">
        <v>3</v>
      </c>
      <c r="B33" s="64">
        <v>511000</v>
      </c>
      <c r="C33" s="19">
        <v>5047142</v>
      </c>
      <c r="D33" s="19"/>
      <c r="E33" s="23"/>
      <c r="F33" s="23"/>
      <c r="G33" s="23"/>
    </row>
    <row r="34" spans="1:7" ht="21">
      <c r="A34" s="13" t="s">
        <v>50</v>
      </c>
      <c r="B34" s="64">
        <v>521000</v>
      </c>
      <c r="C34" s="19">
        <v>1149030</v>
      </c>
      <c r="D34" s="19"/>
      <c r="E34" s="23"/>
      <c r="F34" s="23"/>
      <c r="G34" s="23"/>
    </row>
    <row r="35" spans="1:7" ht="21">
      <c r="A35" s="13" t="s">
        <v>49</v>
      </c>
      <c r="B35" s="64">
        <v>522000</v>
      </c>
      <c r="C35" s="19">
        <v>3664277</v>
      </c>
      <c r="D35" s="19"/>
      <c r="E35" s="23"/>
      <c r="F35" s="23"/>
      <c r="G35" s="23"/>
    </row>
    <row r="36" spans="1:7" ht="21">
      <c r="A36" s="13" t="s">
        <v>4</v>
      </c>
      <c r="B36" s="64">
        <v>531000</v>
      </c>
      <c r="C36" s="19">
        <v>29455</v>
      </c>
      <c r="D36" s="19"/>
      <c r="E36" s="23"/>
      <c r="F36" s="23"/>
      <c r="G36" s="23"/>
    </row>
    <row r="37" spans="1:7" ht="21">
      <c r="A37" s="13" t="s">
        <v>5</v>
      </c>
      <c r="B37" s="64">
        <v>532000</v>
      </c>
      <c r="C37" s="19">
        <v>314420</v>
      </c>
      <c r="D37" s="19"/>
      <c r="E37" s="23"/>
      <c r="F37" s="23"/>
      <c r="G37" s="23"/>
    </row>
    <row r="38" spans="1:7" ht="21">
      <c r="A38" s="13" t="s">
        <v>6</v>
      </c>
      <c r="B38" s="64">
        <v>533000</v>
      </c>
      <c r="C38" s="19">
        <v>504790.52</v>
      </c>
      <c r="D38" s="19"/>
      <c r="E38" s="23"/>
      <c r="F38" s="23"/>
      <c r="G38" s="23"/>
    </row>
    <row r="39" spans="1:7" ht="21">
      <c r="A39" s="13" t="s">
        <v>7</v>
      </c>
      <c r="B39" s="64">
        <v>534000</v>
      </c>
      <c r="C39" s="19">
        <v>105627.94</v>
      </c>
      <c r="D39" s="19"/>
      <c r="E39" s="23"/>
      <c r="F39" s="23"/>
      <c r="G39" s="23"/>
    </row>
    <row r="40" spans="1:7" ht="21">
      <c r="A40" s="13" t="s">
        <v>14</v>
      </c>
      <c r="B40" s="64">
        <v>541000</v>
      </c>
      <c r="C40" s="19"/>
      <c r="D40" s="19"/>
      <c r="E40" s="23"/>
      <c r="F40" s="23"/>
      <c r="G40" s="23"/>
    </row>
    <row r="41" spans="1:7" ht="21">
      <c r="A41" s="13" t="s">
        <v>9</v>
      </c>
      <c r="B41" s="64">
        <v>542000</v>
      </c>
      <c r="C41" s="19"/>
      <c r="D41" s="19"/>
      <c r="E41" s="23"/>
      <c r="F41" s="23"/>
      <c r="G41" s="23"/>
    </row>
    <row r="42" spans="1:7" ht="21">
      <c r="A42" s="13" t="s">
        <v>153</v>
      </c>
      <c r="B42" s="64">
        <v>551000</v>
      </c>
      <c r="C42" s="19"/>
      <c r="D42" s="19"/>
      <c r="E42" s="23"/>
      <c r="F42" s="23"/>
      <c r="G42" s="23"/>
    </row>
    <row r="43" spans="1:7" ht="21">
      <c r="A43" s="13" t="s">
        <v>8</v>
      </c>
      <c r="B43" s="64">
        <v>561000</v>
      </c>
      <c r="C43" s="19">
        <v>1005000</v>
      </c>
      <c r="D43" s="19"/>
      <c r="E43" s="23"/>
      <c r="F43" s="23"/>
      <c r="G43" s="23"/>
    </row>
    <row r="44" spans="1:7" ht="21">
      <c r="A44" s="59" t="s">
        <v>32</v>
      </c>
      <c r="B44" s="65"/>
      <c r="C44" s="24"/>
      <c r="D44" s="58">
        <v>16864183.37</v>
      </c>
      <c r="E44" s="66"/>
      <c r="F44" s="66"/>
      <c r="G44" s="25"/>
    </row>
    <row r="45" spans="1:7" ht="21">
      <c r="A45" s="59" t="s">
        <v>69</v>
      </c>
      <c r="B45" s="65"/>
      <c r="C45" s="24"/>
      <c r="D45" s="58">
        <f>+'รายละเอียด2-3'!C13</f>
        <v>1583349</v>
      </c>
      <c r="E45" s="66"/>
      <c r="F45" s="66"/>
      <c r="G45" s="25"/>
    </row>
    <row r="46" spans="1:7" ht="21">
      <c r="A46" s="60" t="s">
        <v>168</v>
      </c>
      <c r="B46" s="65"/>
      <c r="C46" s="24"/>
      <c r="D46" s="58">
        <f>+'รายละเอียด2-3'!C25</f>
        <v>4128495.69</v>
      </c>
      <c r="E46" s="66"/>
      <c r="F46" s="66"/>
      <c r="G46" s="25"/>
    </row>
    <row r="47" spans="1:7" ht="21.75" thickBot="1">
      <c r="A47" s="61" t="s">
        <v>15</v>
      </c>
      <c r="B47" s="47"/>
      <c r="C47" s="26">
        <f>SUM(C5:C46)</f>
        <v>77257641.73</v>
      </c>
      <c r="D47" s="26">
        <f>SUM(D5:D46)</f>
        <v>77257641.73</v>
      </c>
      <c r="E47" s="27"/>
      <c r="F47" s="27"/>
      <c r="G47" s="27"/>
    </row>
    <row r="48" spans="1:8" ht="21.75" thickTop="1">
      <c r="A48" s="9"/>
      <c r="B48" s="9"/>
      <c r="C48" s="27"/>
      <c r="D48" s="27">
        <f>+C47-D47</f>
        <v>0</v>
      </c>
      <c r="E48" s="27"/>
      <c r="F48" s="27"/>
      <c r="G48" s="27"/>
      <c r="H48" s="20"/>
    </row>
    <row r="49" spans="1:7" ht="21">
      <c r="A49" s="2"/>
      <c r="B49" s="42"/>
      <c r="D49" s="28"/>
      <c r="E49" s="28"/>
      <c r="F49" s="28"/>
      <c r="G49" s="28"/>
    </row>
    <row r="50" spans="1:3" ht="21">
      <c r="A50" s="11" t="s">
        <v>46</v>
      </c>
      <c r="B50" s="3"/>
      <c r="C50" s="11" t="s">
        <v>47</v>
      </c>
    </row>
    <row r="51" spans="1:3" ht="21">
      <c r="A51" s="4" t="s">
        <v>22</v>
      </c>
      <c r="C51" s="4" t="s">
        <v>12</v>
      </c>
    </row>
    <row r="52" ht="42" customHeight="1"/>
    <row r="53" spans="1:3" ht="21">
      <c r="A53" s="4" t="s">
        <v>38</v>
      </c>
      <c r="C53" s="4" t="s">
        <v>39</v>
      </c>
    </row>
    <row r="54" spans="1:3" ht="21">
      <c r="A54" s="4" t="s">
        <v>52</v>
      </c>
      <c r="C54" s="4" t="s">
        <v>40</v>
      </c>
    </row>
    <row r="55" ht="21">
      <c r="A55" s="41"/>
    </row>
    <row r="56" spans="1:7" ht="21">
      <c r="A56" s="80" t="s">
        <v>48</v>
      </c>
      <c r="B56" s="80"/>
      <c r="C56" s="80"/>
      <c r="D56" s="80"/>
      <c r="E56" s="3"/>
      <c r="F56" s="3"/>
      <c r="G56" s="3"/>
    </row>
    <row r="57" ht="21">
      <c r="A57" s="4" t="s">
        <v>71</v>
      </c>
    </row>
    <row r="58" ht="42.75" customHeight="1"/>
    <row r="59" spans="1:7" ht="21">
      <c r="A59" s="82" t="s">
        <v>43</v>
      </c>
      <c r="B59" s="82"/>
      <c r="C59" s="82"/>
      <c r="D59" s="82"/>
      <c r="E59" s="6"/>
      <c r="F59" s="6"/>
      <c r="G59" s="6"/>
    </row>
    <row r="60" spans="1:7" ht="21">
      <c r="A60" s="82" t="s">
        <v>44</v>
      </c>
      <c r="B60" s="82"/>
      <c r="C60" s="82"/>
      <c r="D60" s="82"/>
      <c r="E60" s="6"/>
      <c r="F60" s="6"/>
      <c r="G60" s="6"/>
    </row>
    <row r="61" spans="1:7" ht="21">
      <c r="A61" s="82"/>
      <c r="B61" s="82"/>
      <c r="C61" s="82"/>
      <c r="D61" s="82"/>
      <c r="E61" s="6"/>
      <c r="F61" s="6"/>
      <c r="G61" s="6"/>
    </row>
  </sheetData>
  <sheetProtection/>
  <mergeCells count="10">
    <mergeCell ref="I2:L2"/>
    <mergeCell ref="A1:D1"/>
    <mergeCell ref="A2:D2"/>
    <mergeCell ref="A3:D3"/>
    <mergeCell ref="A61:D61"/>
    <mergeCell ref="A56:D56"/>
    <mergeCell ref="A59:D59"/>
    <mergeCell ref="A60:D60"/>
    <mergeCell ref="I3:J3"/>
    <mergeCell ref="K3:L3"/>
  </mergeCells>
  <printOptions/>
  <pageMargins left="0.3937007874015748" right="0.1968503937007874" top="0.65" bottom="1.062992125984252" header="0.2362204724409449" footer="0.15748031496062992"/>
  <pageSetup horizontalDpi="600" verticalDpi="600" orientation="portrait" paperSize="9" scale="8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58">
      <selection activeCell="A46" sqref="A46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0" t="s">
        <v>36</v>
      </c>
    </row>
    <row r="2" spans="1:4" ht="21">
      <c r="A2" s="80" t="s">
        <v>13</v>
      </c>
      <c r="B2" s="80"/>
      <c r="C2" s="80"/>
      <c r="D2" s="80"/>
    </row>
    <row r="3" spans="1:4" ht="21">
      <c r="A3" s="80" t="s">
        <v>70</v>
      </c>
      <c r="B3" s="80"/>
      <c r="C3" s="80"/>
      <c r="D3" s="80"/>
    </row>
    <row r="4" spans="1:4" ht="21">
      <c r="A4" s="81" t="s">
        <v>170</v>
      </c>
      <c r="B4" s="81"/>
      <c r="C4" s="81"/>
      <c r="D4" s="81"/>
    </row>
    <row r="5" spans="1:4" s="6" customFormat="1" ht="21">
      <c r="A5" s="29"/>
      <c r="B5" s="29" t="s">
        <v>20</v>
      </c>
      <c r="C5" s="30" t="s">
        <v>17</v>
      </c>
      <c r="D5" s="31" t="s">
        <v>25</v>
      </c>
    </row>
    <row r="6" spans="1:4" s="6" customFormat="1" ht="21">
      <c r="A6" s="53" t="s">
        <v>61</v>
      </c>
      <c r="B6" s="46"/>
      <c r="C6" s="51"/>
      <c r="D6" s="52"/>
    </row>
    <row r="7" spans="1:4" ht="21">
      <c r="A7" s="32" t="s">
        <v>16</v>
      </c>
      <c r="B7" s="13"/>
      <c r="C7" s="15"/>
      <c r="D7" s="33"/>
    </row>
    <row r="8" spans="1:4" ht="21">
      <c r="A8" s="13" t="s">
        <v>26</v>
      </c>
      <c r="B8" s="14" t="s">
        <v>74</v>
      </c>
      <c r="C8" s="15">
        <v>4000000</v>
      </c>
      <c r="D8" s="33">
        <v>14405</v>
      </c>
    </row>
    <row r="9" spans="1:4" ht="21">
      <c r="A9" s="13" t="s">
        <v>27</v>
      </c>
      <c r="B9" s="14" t="s">
        <v>75</v>
      </c>
      <c r="C9" s="15">
        <v>48000</v>
      </c>
      <c r="D9" s="33">
        <v>2199.6</v>
      </c>
    </row>
    <row r="10" spans="1:4" ht="21">
      <c r="A10" s="13" t="s">
        <v>28</v>
      </c>
      <c r="B10" s="14" t="s">
        <v>76</v>
      </c>
      <c r="C10" s="15">
        <v>950000</v>
      </c>
      <c r="D10" s="33">
        <v>6320</v>
      </c>
    </row>
    <row r="11" spans="1:4" ht="21">
      <c r="A11" s="36" t="s">
        <v>15</v>
      </c>
      <c r="B11" s="14"/>
      <c r="C11" s="18">
        <f>SUM(C8:C10)</f>
        <v>4998000</v>
      </c>
      <c r="D11" s="35">
        <f>SUM(D8:D10)</f>
        <v>22924.6</v>
      </c>
    </row>
    <row r="12" spans="1:4" ht="21">
      <c r="A12" s="32" t="s">
        <v>18</v>
      </c>
      <c r="B12" s="13"/>
      <c r="C12" s="15"/>
      <c r="D12" s="33"/>
    </row>
    <row r="13" spans="1:4" ht="21">
      <c r="A13" s="13" t="s">
        <v>41</v>
      </c>
      <c r="B13" s="14" t="s">
        <v>77</v>
      </c>
      <c r="C13" s="15">
        <v>50000</v>
      </c>
      <c r="D13" s="33">
        <v>32069.5</v>
      </c>
    </row>
    <row r="14" spans="1:4" ht="21">
      <c r="A14" s="13" t="s">
        <v>113</v>
      </c>
      <c r="B14" s="14" t="s">
        <v>78</v>
      </c>
      <c r="C14" s="15">
        <v>1000000</v>
      </c>
      <c r="D14" s="33">
        <v>403080</v>
      </c>
    </row>
    <row r="15" spans="1:4" ht="21">
      <c r="A15" s="13" t="s">
        <v>143</v>
      </c>
      <c r="B15" s="14" t="s">
        <v>84</v>
      </c>
      <c r="C15" s="15">
        <v>2000</v>
      </c>
      <c r="D15" s="33">
        <v>930</v>
      </c>
    </row>
    <row r="16" spans="1:4" ht="21">
      <c r="A16" s="13" t="s">
        <v>160</v>
      </c>
      <c r="B16" s="14" t="s">
        <v>98</v>
      </c>
      <c r="C16" s="15">
        <v>15000</v>
      </c>
      <c r="D16" s="33">
        <v>900</v>
      </c>
    </row>
    <row r="17" spans="1:4" ht="21">
      <c r="A17" s="13" t="s">
        <v>161</v>
      </c>
      <c r="B17" s="14" t="s">
        <v>80</v>
      </c>
      <c r="C17" s="15">
        <v>10000</v>
      </c>
      <c r="D17" s="33">
        <v>57779</v>
      </c>
    </row>
    <row r="18" spans="1:4" ht="21">
      <c r="A18" s="13" t="s">
        <v>162</v>
      </c>
      <c r="B18" s="14" t="s">
        <v>79</v>
      </c>
      <c r="C18" s="15">
        <v>5000</v>
      </c>
      <c r="D18" s="33">
        <v>0</v>
      </c>
    </row>
    <row r="19" spans="1:4" ht="21">
      <c r="A19" s="13" t="s">
        <v>163</v>
      </c>
      <c r="B19" s="14" t="s">
        <v>83</v>
      </c>
      <c r="C19" s="15">
        <v>150000</v>
      </c>
      <c r="D19" s="33">
        <v>14440</v>
      </c>
    </row>
    <row r="20" spans="1:4" ht="21">
      <c r="A20" s="13" t="s">
        <v>164</v>
      </c>
      <c r="B20" s="14" t="s">
        <v>82</v>
      </c>
      <c r="C20" s="15">
        <v>40000</v>
      </c>
      <c r="D20" s="33">
        <v>3180</v>
      </c>
    </row>
    <row r="21" spans="1:4" ht="21">
      <c r="A21" s="13" t="s">
        <v>165</v>
      </c>
      <c r="B21" s="14" t="s">
        <v>81</v>
      </c>
      <c r="C21" s="15">
        <v>5000</v>
      </c>
      <c r="D21" s="33">
        <v>980</v>
      </c>
    </row>
    <row r="22" spans="1:4" ht="21">
      <c r="A22" s="36" t="s">
        <v>15</v>
      </c>
      <c r="B22" s="14"/>
      <c r="C22" s="18">
        <f>SUM(C13:C21)</f>
        <v>1277000</v>
      </c>
      <c r="D22" s="35">
        <f>SUM(D13:D21)</f>
        <v>513358.5</v>
      </c>
    </row>
    <row r="23" spans="1:4" ht="21">
      <c r="A23" s="34" t="s">
        <v>29</v>
      </c>
      <c r="B23" s="14"/>
      <c r="C23" s="15"/>
      <c r="D23" s="33"/>
    </row>
    <row r="24" spans="1:4" ht="21">
      <c r="A24" s="13" t="s">
        <v>114</v>
      </c>
      <c r="B24" s="14" t="s">
        <v>85</v>
      </c>
      <c r="C24" s="15">
        <v>647000</v>
      </c>
      <c r="D24" s="33">
        <v>0</v>
      </c>
    </row>
    <row r="25" spans="1:4" ht="21">
      <c r="A25" s="36" t="s">
        <v>15</v>
      </c>
      <c r="B25" s="14"/>
      <c r="C25" s="18">
        <f>SUM(C24:C24)</f>
        <v>647000</v>
      </c>
      <c r="D25" s="35">
        <f>SUM(D24:D24)</f>
        <v>0</v>
      </c>
    </row>
    <row r="26" spans="1:4" ht="21">
      <c r="A26" s="34" t="s">
        <v>30</v>
      </c>
      <c r="B26" s="14"/>
      <c r="C26" s="15"/>
      <c r="D26" s="33"/>
    </row>
    <row r="27" spans="1:4" ht="21">
      <c r="A27" s="13" t="s">
        <v>34</v>
      </c>
      <c r="B27" s="14" t="s">
        <v>86</v>
      </c>
      <c r="C27" s="15">
        <v>160000</v>
      </c>
      <c r="D27" s="33">
        <v>0</v>
      </c>
    </row>
    <row r="28" spans="1:4" ht="21">
      <c r="A28" s="13" t="s">
        <v>33</v>
      </c>
      <c r="B28" s="14" t="s">
        <v>87</v>
      </c>
      <c r="C28" s="15">
        <v>100000</v>
      </c>
      <c r="D28" s="33">
        <v>13032</v>
      </c>
    </row>
    <row r="29" spans="1:4" ht="21">
      <c r="A29" s="36" t="s">
        <v>15</v>
      </c>
      <c r="B29" s="14"/>
      <c r="C29" s="18">
        <f>SUM(C27:C28)</f>
        <v>260000</v>
      </c>
      <c r="D29" s="35">
        <f>SUM(D27:D28)</f>
        <v>13032</v>
      </c>
    </row>
    <row r="30" spans="1:4" ht="21">
      <c r="A30" s="32" t="s">
        <v>42</v>
      </c>
      <c r="B30" s="14"/>
      <c r="C30" s="55"/>
      <c r="D30" s="56"/>
    </row>
    <row r="31" spans="1:4" ht="21">
      <c r="A31" s="40" t="s">
        <v>115</v>
      </c>
      <c r="B31" s="14" t="s">
        <v>116</v>
      </c>
      <c r="C31" s="22">
        <v>10000</v>
      </c>
      <c r="D31" s="54">
        <v>0</v>
      </c>
    </row>
    <row r="32" spans="1:4" ht="21">
      <c r="A32" s="36" t="s">
        <v>15</v>
      </c>
      <c r="B32" s="14"/>
      <c r="C32" s="18">
        <f>+C31</f>
        <v>10000</v>
      </c>
      <c r="D32" s="18">
        <f>+D31</f>
        <v>0</v>
      </c>
    </row>
    <row r="33" spans="1:4" ht="21">
      <c r="A33" s="36" t="s">
        <v>62</v>
      </c>
      <c r="B33" s="14"/>
      <c r="C33" s="37"/>
      <c r="D33" s="38"/>
    </row>
    <row r="34" spans="1:4" ht="21">
      <c r="A34" s="34" t="s">
        <v>63</v>
      </c>
      <c r="B34" s="14"/>
      <c r="C34" s="15"/>
      <c r="D34" s="33"/>
    </row>
    <row r="35" spans="1:4" ht="21">
      <c r="A35" s="13" t="s">
        <v>137</v>
      </c>
      <c r="B35" s="14" t="s">
        <v>136</v>
      </c>
      <c r="C35" s="15">
        <v>500000</v>
      </c>
      <c r="D35" s="33">
        <v>0</v>
      </c>
    </row>
    <row r="36" spans="1:4" ht="21">
      <c r="A36" s="13" t="s">
        <v>138</v>
      </c>
      <c r="B36" s="14" t="s">
        <v>89</v>
      </c>
      <c r="C36" s="15">
        <v>9990000</v>
      </c>
      <c r="D36" s="33">
        <v>0</v>
      </c>
    </row>
    <row r="37" spans="1:4" ht="21">
      <c r="A37" s="13" t="s">
        <v>139</v>
      </c>
      <c r="B37" s="14" t="s">
        <v>88</v>
      </c>
      <c r="C37" s="15">
        <v>7000000</v>
      </c>
      <c r="D37" s="33">
        <v>1587358.31</v>
      </c>
    </row>
    <row r="38" spans="1:4" ht="21">
      <c r="A38" s="13" t="s">
        <v>140</v>
      </c>
      <c r="B38" s="14" t="s">
        <v>90</v>
      </c>
      <c r="C38" s="15">
        <v>400000</v>
      </c>
      <c r="D38" s="33">
        <v>75653.61</v>
      </c>
    </row>
    <row r="39" spans="1:4" ht="21">
      <c r="A39" s="13" t="s">
        <v>141</v>
      </c>
      <c r="B39" s="14" t="s">
        <v>91</v>
      </c>
      <c r="C39" s="15">
        <v>3000000</v>
      </c>
      <c r="D39" s="33">
        <v>750767.39</v>
      </c>
    </row>
    <row r="40" spans="1:4" ht="21">
      <c r="A40" s="13" t="s">
        <v>142</v>
      </c>
      <c r="B40" s="14" t="s">
        <v>92</v>
      </c>
      <c r="C40" s="15">
        <v>5000000</v>
      </c>
      <c r="D40" s="33">
        <v>1904231.24</v>
      </c>
    </row>
    <row r="41" spans="1:4" ht="21">
      <c r="A41" s="13" t="s">
        <v>144</v>
      </c>
      <c r="B41" s="14" t="s">
        <v>93</v>
      </c>
      <c r="C41" s="15">
        <v>5000</v>
      </c>
      <c r="D41" s="33">
        <v>0</v>
      </c>
    </row>
    <row r="42" spans="1:4" ht="21">
      <c r="A42" s="13" t="s">
        <v>145</v>
      </c>
      <c r="B42" s="14" t="s">
        <v>94</v>
      </c>
      <c r="C42" s="15">
        <v>50000</v>
      </c>
      <c r="D42" s="33">
        <v>0</v>
      </c>
    </row>
    <row r="43" spans="1:4" ht="21">
      <c r="A43" s="13" t="s">
        <v>146</v>
      </c>
      <c r="B43" s="14" t="s">
        <v>95</v>
      </c>
      <c r="C43" s="15">
        <v>150000</v>
      </c>
      <c r="D43" s="33">
        <v>26227.12</v>
      </c>
    </row>
    <row r="44" spans="1:4" ht="21">
      <c r="A44" s="13" t="s">
        <v>147</v>
      </c>
      <c r="B44" s="14" t="s">
        <v>96</v>
      </c>
      <c r="C44" s="15">
        <v>12700000</v>
      </c>
      <c r="D44" s="33">
        <v>2258513</v>
      </c>
    </row>
    <row r="45" spans="1:4" ht="21">
      <c r="A45" s="13" t="s">
        <v>148</v>
      </c>
      <c r="B45" s="14" t="s">
        <v>97</v>
      </c>
      <c r="C45" s="15">
        <v>13000</v>
      </c>
      <c r="D45" s="33">
        <v>4560</v>
      </c>
    </row>
    <row r="46" spans="1:4" ht="21">
      <c r="A46" s="13" t="s">
        <v>167</v>
      </c>
      <c r="B46" s="14" t="s">
        <v>149</v>
      </c>
      <c r="C46" s="15"/>
      <c r="D46" s="78">
        <v>77.6</v>
      </c>
    </row>
    <row r="47" spans="1:6" ht="21">
      <c r="A47" s="36" t="s">
        <v>15</v>
      </c>
      <c r="B47" s="14"/>
      <c r="C47" s="18">
        <f>SUM(C35:C46)</f>
        <v>38808000</v>
      </c>
      <c r="D47" s="18">
        <f>SUM(D35:D46)</f>
        <v>6607388.27</v>
      </c>
      <c r="E47" s="16"/>
      <c r="F47" s="16"/>
    </row>
    <row r="48" spans="1:4" ht="21">
      <c r="A48" s="34" t="s">
        <v>31</v>
      </c>
      <c r="B48" s="14"/>
      <c r="C48" s="15"/>
      <c r="D48" s="39"/>
    </row>
    <row r="49" spans="1:4" ht="21">
      <c r="A49" s="34" t="s">
        <v>64</v>
      </c>
      <c r="B49" s="14"/>
      <c r="C49" s="15"/>
      <c r="D49" s="33"/>
    </row>
    <row r="50" spans="1:4" ht="21">
      <c r="A50" s="13" t="s">
        <v>123</v>
      </c>
      <c r="B50" s="14" t="s">
        <v>117</v>
      </c>
      <c r="C50" s="15">
        <v>34199000</v>
      </c>
      <c r="D50" s="33">
        <v>9707480</v>
      </c>
    </row>
    <row r="51" spans="1:6" ht="21">
      <c r="A51" s="36" t="s">
        <v>15</v>
      </c>
      <c r="B51" s="14"/>
      <c r="C51" s="18">
        <f>SUM(C50:C50)</f>
        <v>34199000</v>
      </c>
      <c r="D51" s="35">
        <f>SUM(D50:D50)</f>
        <v>9707480</v>
      </c>
      <c r="E51" s="16"/>
      <c r="F51" s="71"/>
    </row>
    <row r="52" spans="1:4" ht="21">
      <c r="A52" s="34" t="s">
        <v>65</v>
      </c>
      <c r="B52" s="14"/>
      <c r="C52" s="15"/>
      <c r="D52" s="33"/>
    </row>
    <row r="53" spans="1:4" ht="21">
      <c r="A53" s="32" t="s">
        <v>66</v>
      </c>
      <c r="B53" s="14"/>
      <c r="C53" s="15"/>
      <c r="D53" s="33"/>
    </row>
    <row r="54" spans="1:6" ht="21">
      <c r="A54" s="13" t="s">
        <v>166</v>
      </c>
      <c r="B54" s="14" t="s">
        <v>99</v>
      </c>
      <c r="C54" s="15"/>
      <c r="D54" s="33"/>
      <c r="E54" s="16"/>
      <c r="F54" s="71"/>
    </row>
    <row r="55" spans="1:5" ht="21">
      <c r="A55" s="12" t="s">
        <v>15</v>
      </c>
      <c r="B55" s="21"/>
      <c r="C55" s="18">
        <f>SUM(C54:C54)</f>
        <v>0</v>
      </c>
      <c r="D55" s="35">
        <f>SUM(D54:D54)</f>
        <v>0</v>
      </c>
      <c r="E55" s="16"/>
    </row>
    <row r="58" spans="1:3" ht="21">
      <c r="A58" s="4" t="s">
        <v>72</v>
      </c>
      <c r="C58" s="8">
        <f>+C11+C22+C25+C29+C32+C47</f>
        <v>46000000</v>
      </c>
    </row>
    <row r="59" spans="1:3" ht="21">
      <c r="A59" s="4" t="s">
        <v>134</v>
      </c>
      <c r="C59" s="8">
        <f>+C51</f>
        <v>34199000</v>
      </c>
    </row>
    <row r="60" spans="1:3" ht="21.75" thickBot="1">
      <c r="A60" s="11" t="s">
        <v>132</v>
      </c>
      <c r="C60" s="62">
        <f>SUM(C58:C59)</f>
        <v>80199000</v>
      </c>
    </row>
    <row r="62" spans="1:3" ht="21">
      <c r="A62" s="4" t="s">
        <v>133</v>
      </c>
      <c r="C62" s="8">
        <f>+F47</f>
        <v>0</v>
      </c>
    </row>
    <row r="63" spans="1:3" ht="21">
      <c r="A63" s="4" t="s">
        <v>134</v>
      </c>
      <c r="C63" s="8">
        <f>+D51</f>
        <v>9707480</v>
      </c>
    </row>
    <row r="64" spans="1:3" ht="21">
      <c r="A64" s="4" t="s">
        <v>131</v>
      </c>
      <c r="C64" s="8">
        <f>SUM(D55)</f>
        <v>0</v>
      </c>
    </row>
    <row r="65" spans="1:3" ht="21.75" thickBot="1">
      <c r="A65" s="11" t="s">
        <v>19</v>
      </c>
      <c r="C65" s="62">
        <f>SUM(C62:C64)</f>
        <v>9707480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1.06299212598425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C22" sqref="C22"/>
    </sheetView>
  </sheetViews>
  <sheetFormatPr defaultColWidth="9.140625" defaultRowHeight="21.75"/>
  <cols>
    <col min="1" max="1" width="108.281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80" t="s">
        <v>13</v>
      </c>
      <c r="B1" s="80"/>
      <c r="C1" s="80"/>
      <c r="D1" s="74"/>
    </row>
    <row r="2" spans="1:4" ht="21">
      <c r="A2" s="80" t="s">
        <v>67</v>
      </c>
      <c r="B2" s="80"/>
      <c r="C2" s="80"/>
      <c r="D2" s="74"/>
    </row>
    <row r="3" spans="1:4" ht="21">
      <c r="A3" s="80" t="s">
        <v>172</v>
      </c>
      <c r="B3" s="80"/>
      <c r="C3" s="80"/>
      <c r="D3" s="74"/>
    </row>
    <row r="4" spans="1:4" ht="21">
      <c r="A4" s="11" t="s">
        <v>68</v>
      </c>
      <c r="B4" s="6"/>
      <c r="C4" s="6"/>
      <c r="D4" s="3"/>
    </row>
    <row r="5" spans="1:4" ht="21">
      <c r="A5" s="5" t="s">
        <v>55</v>
      </c>
      <c r="B5" s="6"/>
      <c r="C5" s="3" t="s">
        <v>51</v>
      </c>
      <c r="D5" s="3"/>
    </row>
    <row r="6" spans="1:4" ht="21">
      <c r="A6" s="57" t="s">
        <v>37</v>
      </c>
      <c r="B6" s="8"/>
      <c r="C6" s="1"/>
      <c r="D6" s="3"/>
    </row>
    <row r="7" spans="1:4" ht="21">
      <c r="A7" s="57" t="s">
        <v>155</v>
      </c>
      <c r="B7" s="8"/>
      <c r="C7" s="1"/>
      <c r="D7" s="3"/>
    </row>
    <row r="8" spans="1:4" ht="21">
      <c r="A8" s="67" t="s">
        <v>157</v>
      </c>
      <c r="B8" s="1"/>
      <c r="C8" s="77">
        <f>1096200-1070851</f>
        <v>25349</v>
      </c>
      <c r="D8" s="3"/>
    </row>
    <row r="9" spans="1:4" ht="21">
      <c r="A9" s="67" t="s">
        <v>154</v>
      </c>
      <c r="B9" s="1"/>
      <c r="C9" s="77">
        <v>896000</v>
      </c>
      <c r="D9" s="3"/>
    </row>
    <row r="10" spans="1:4" ht="21">
      <c r="A10" s="57" t="s">
        <v>156</v>
      </c>
      <c r="B10" s="1"/>
      <c r="C10" s="77"/>
      <c r="D10" s="3"/>
    </row>
    <row r="11" spans="1:4" ht="21">
      <c r="A11" s="67" t="s">
        <v>158</v>
      </c>
      <c r="B11" s="1"/>
      <c r="C11" s="75">
        <v>267000</v>
      </c>
      <c r="D11" s="3"/>
    </row>
    <row r="12" spans="1:4" ht="21">
      <c r="A12" s="67" t="s">
        <v>159</v>
      </c>
      <c r="B12" s="1"/>
      <c r="C12" s="75">
        <v>395000</v>
      </c>
      <c r="D12" s="3"/>
    </row>
    <row r="13" spans="1:4" ht="21.75" thickBot="1">
      <c r="A13" s="7"/>
      <c r="B13" s="9" t="s">
        <v>15</v>
      </c>
      <c r="C13" s="76">
        <f>SUM(C6:C12)</f>
        <v>1583349</v>
      </c>
      <c r="D13" s="68">
        <v>1583349</v>
      </c>
    </row>
    <row r="14" spans="1:4" ht="21.75" thickTop="1">
      <c r="A14" s="7"/>
      <c r="B14" s="9"/>
      <c r="C14" s="20"/>
      <c r="D14" s="3"/>
    </row>
    <row r="15" spans="1:5" ht="21">
      <c r="A15" s="5" t="s">
        <v>169</v>
      </c>
      <c r="B15" s="9"/>
      <c r="C15" s="3" t="s">
        <v>51</v>
      </c>
      <c r="D15" s="42" t="s">
        <v>135</v>
      </c>
      <c r="E15" s="6" t="s">
        <v>2</v>
      </c>
    </row>
    <row r="16" spans="1:5" ht="21">
      <c r="A16" s="2" t="s">
        <v>53</v>
      </c>
      <c r="B16" s="9"/>
      <c r="C16" s="45">
        <v>15299.8</v>
      </c>
      <c r="D16" s="1">
        <f>44562.07+8658.72+56967.15</f>
        <v>110187.94</v>
      </c>
      <c r="E16" s="8">
        <f>8658.72+56967.15+15299.8</f>
        <v>80925.67</v>
      </c>
    </row>
    <row r="17" spans="1:5" ht="21">
      <c r="A17" s="2" t="s">
        <v>35</v>
      </c>
      <c r="B17" s="9"/>
      <c r="C17" s="45">
        <v>1735582.5</v>
      </c>
      <c r="D17" s="1">
        <f>6743.67+567670</f>
        <v>574413.67</v>
      </c>
      <c r="E17" s="8">
        <v>13710</v>
      </c>
    </row>
    <row r="18" spans="1:5" ht="21">
      <c r="A18" s="2" t="s">
        <v>45</v>
      </c>
      <c r="B18" s="9"/>
      <c r="C18" s="45">
        <v>0</v>
      </c>
      <c r="D18" s="1">
        <v>229050</v>
      </c>
      <c r="E18" s="8"/>
    </row>
    <row r="19" spans="1:5" ht="21">
      <c r="A19" s="2" t="s">
        <v>54</v>
      </c>
      <c r="B19" s="9"/>
      <c r="C19" s="45">
        <v>24076</v>
      </c>
      <c r="D19" s="1">
        <f>28246+24871+24565</f>
        <v>77682</v>
      </c>
      <c r="E19" s="8">
        <f>19554+29882+24076</f>
        <v>73512</v>
      </c>
    </row>
    <row r="20" spans="1:5" ht="21">
      <c r="A20" s="2" t="s">
        <v>102</v>
      </c>
      <c r="B20" s="9"/>
      <c r="C20" s="45">
        <v>12199.9</v>
      </c>
      <c r="D20" s="1"/>
      <c r="E20" s="8"/>
    </row>
    <row r="21" spans="1:5" ht="21">
      <c r="A21" s="2" t="s">
        <v>103</v>
      </c>
      <c r="B21" s="9"/>
      <c r="C21" s="45">
        <v>34452.18</v>
      </c>
      <c r="D21" s="1"/>
      <c r="E21" s="8">
        <f>36.9+155.16+58.68</f>
        <v>250.74</v>
      </c>
    </row>
    <row r="22" spans="1:5" ht="21">
      <c r="A22" s="2" t="s">
        <v>57</v>
      </c>
      <c r="B22" s="9"/>
      <c r="C22" s="1">
        <v>0</v>
      </c>
      <c r="D22" s="1"/>
      <c r="E22" s="8"/>
    </row>
    <row r="23" spans="1:5" ht="21">
      <c r="A23" s="2" t="s">
        <v>120</v>
      </c>
      <c r="B23" s="9"/>
      <c r="C23" s="1">
        <v>97500</v>
      </c>
      <c r="D23" s="1">
        <v>551100</v>
      </c>
      <c r="E23" s="8"/>
    </row>
    <row r="24" spans="1:5" ht="21">
      <c r="A24" s="2" t="s">
        <v>73</v>
      </c>
      <c r="B24" s="9"/>
      <c r="C24" s="1">
        <v>2209385.31</v>
      </c>
      <c r="D24" s="1">
        <v>0</v>
      </c>
      <c r="E24" s="8">
        <v>0</v>
      </c>
    </row>
    <row r="25" spans="1:5" ht="21.75" thickBot="1">
      <c r="A25" s="2"/>
      <c r="B25" s="9" t="s">
        <v>15</v>
      </c>
      <c r="C25" s="10">
        <f>SUM(C16:C24)</f>
        <v>4128495.69</v>
      </c>
      <c r="D25" s="72">
        <f>SUM(D16:D24)</f>
        <v>1542433.61</v>
      </c>
      <c r="E25" s="73">
        <f>SUM(E16:E24)</f>
        <v>168398.40999999997</v>
      </c>
    </row>
    <row r="26" spans="1:4" ht="21.75" thickTop="1">
      <c r="A26" s="2"/>
      <c r="B26" s="9"/>
      <c r="C26" s="20"/>
      <c r="D26" s="2"/>
    </row>
  </sheetData>
  <sheetProtection/>
  <mergeCells count="3">
    <mergeCell ref="A1:C1"/>
    <mergeCell ref="A2:C2"/>
    <mergeCell ref="A3:C3"/>
  </mergeCells>
  <printOptions/>
  <pageMargins left="0.5511811023622047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2017-01-05T03:43:18Z</cp:lastPrinted>
  <dcterms:created xsi:type="dcterms:W3CDTF">2004-08-31T04:38:21Z</dcterms:created>
  <dcterms:modified xsi:type="dcterms:W3CDTF">2017-06-15T03:48:07Z</dcterms:modified>
  <cp:category/>
  <cp:version/>
  <cp:contentType/>
  <cp:contentStatus/>
</cp:coreProperties>
</file>